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<sst xmlns="http://schemas.openxmlformats.org/spreadsheetml/2006/main" count="175" uniqueCount="138">
  <si>
    <t>2023年7-9月份光伏扶贫电站收益发配表</t>
  </si>
  <si>
    <t>序号</t>
  </si>
  <si>
    <t>乡镇</t>
  </si>
  <si>
    <t>地点</t>
  </si>
  <si>
    <t>规模</t>
  </si>
  <si>
    <t>户号</t>
  </si>
  <si>
    <t>户名</t>
  </si>
  <si>
    <t>7月份</t>
  </si>
  <si>
    <t>8月份</t>
  </si>
  <si>
    <t>9月份</t>
  </si>
  <si>
    <t>应付总金额</t>
  </si>
  <si>
    <t>增值税</t>
  </si>
  <si>
    <t>附加税</t>
  </si>
  <si>
    <t>运维费</t>
  </si>
  <si>
    <t>电损</t>
  </si>
  <si>
    <t>合计</t>
  </si>
  <si>
    <t>1</t>
  </si>
  <si>
    <t>陈村</t>
  </si>
  <si>
    <t>苜蓿</t>
  </si>
  <si>
    <t>5182164579</t>
  </si>
  <si>
    <t>渑池县扶贫开发有限公司</t>
  </si>
  <si>
    <t>2</t>
  </si>
  <si>
    <t>五爱</t>
  </si>
  <si>
    <t>5182165660</t>
  </si>
  <si>
    <t>3</t>
  </si>
  <si>
    <t>白浪</t>
  </si>
  <si>
    <t>5182166302</t>
  </si>
  <si>
    <t>4</t>
  </si>
  <si>
    <t>石板沟</t>
  </si>
  <si>
    <t>5182198255</t>
  </si>
  <si>
    <t>5</t>
  </si>
  <si>
    <t>范洼</t>
  </si>
  <si>
    <t>5182198284</t>
  </si>
  <si>
    <t>6</t>
  </si>
  <si>
    <t>段村</t>
  </si>
  <si>
    <t>中关</t>
  </si>
  <si>
    <t>5166087230</t>
  </si>
  <si>
    <t>7</t>
  </si>
  <si>
    <t>南岭</t>
  </si>
  <si>
    <t>5181943506</t>
  </si>
  <si>
    <t>8</t>
  </si>
  <si>
    <t>赵沟</t>
  </si>
  <si>
    <t>5181943535</t>
  </si>
  <si>
    <t>9</t>
  </si>
  <si>
    <t>中朝</t>
  </si>
  <si>
    <t>5181943694</t>
  </si>
  <si>
    <t>10</t>
  </si>
  <si>
    <t>果园</t>
  </si>
  <si>
    <t>展庄</t>
  </si>
  <si>
    <t>5182040396</t>
  </si>
  <si>
    <t>11</t>
  </si>
  <si>
    <t>东俺头</t>
  </si>
  <si>
    <t>5182042480</t>
  </si>
  <si>
    <t>12</t>
  </si>
  <si>
    <t>西村</t>
  </si>
  <si>
    <t>5182050964</t>
  </si>
  <si>
    <t>13</t>
  </si>
  <si>
    <t>洪阳</t>
  </si>
  <si>
    <t>柳庄</t>
  </si>
  <si>
    <t>5165920226</t>
  </si>
  <si>
    <t>14</t>
  </si>
  <si>
    <t>刘村</t>
  </si>
  <si>
    <t>5166041094</t>
  </si>
  <si>
    <t>15</t>
  </si>
  <si>
    <t>石盆</t>
  </si>
  <si>
    <t>5166039505</t>
  </si>
  <si>
    <t>16</t>
  </si>
  <si>
    <t>南村</t>
  </si>
  <si>
    <t>关底</t>
  </si>
  <si>
    <t>5166092379</t>
  </si>
  <si>
    <t>17</t>
  </si>
  <si>
    <t>青山</t>
  </si>
  <si>
    <t>5181943766</t>
  </si>
  <si>
    <t>18</t>
  </si>
  <si>
    <t>坡头</t>
  </si>
  <si>
    <t>5166093431</t>
  </si>
  <si>
    <t>19</t>
  </si>
  <si>
    <t>东观吊</t>
  </si>
  <si>
    <t>5166095062</t>
  </si>
  <si>
    <t>20</t>
  </si>
  <si>
    <t>不召寨</t>
  </si>
  <si>
    <t>5182191195</t>
  </si>
  <si>
    <t>21</t>
  </si>
  <si>
    <t>韶峰</t>
  </si>
  <si>
    <t>5182191339</t>
  </si>
  <si>
    <t>22</t>
  </si>
  <si>
    <t>茹窑</t>
  </si>
  <si>
    <t>5182191355</t>
  </si>
  <si>
    <t>23</t>
  </si>
  <si>
    <t>仁村</t>
  </si>
  <si>
    <t>雪白</t>
  </si>
  <si>
    <t>5165969562</t>
  </si>
  <si>
    <t>24</t>
  </si>
  <si>
    <t>红花窝</t>
  </si>
  <si>
    <t>5181944365</t>
  </si>
  <si>
    <t>25</t>
  </si>
  <si>
    <t>杨河</t>
  </si>
  <si>
    <t>5181944479</t>
  </si>
  <si>
    <t>26</t>
  </si>
  <si>
    <t>上西</t>
  </si>
  <si>
    <t>5181944583</t>
  </si>
  <si>
    <t>27</t>
  </si>
  <si>
    <t>天池</t>
  </si>
  <si>
    <t>藕池</t>
  </si>
  <si>
    <t>5165841606</t>
  </si>
  <si>
    <t>28</t>
  </si>
  <si>
    <t>陈沟</t>
  </si>
  <si>
    <t>5181942965</t>
  </si>
  <si>
    <t>29</t>
  </si>
  <si>
    <t>杜村沟</t>
  </si>
  <si>
    <t>5181943115</t>
  </si>
  <si>
    <t>30</t>
  </si>
  <si>
    <t>南涧</t>
  </si>
  <si>
    <t>5181943245</t>
  </si>
  <si>
    <t>31</t>
  </si>
  <si>
    <t>石泉</t>
  </si>
  <si>
    <t>5181943317</t>
  </si>
  <si>
    <t>32</t>
  </si>
  <si>
    <t>仰韶</t>
  </si>
  <si>
    <t>后涧</t>
  </si>
  <si>
    <t>5181989292</t>
  </si>
  <si>
    <t>33</t>
  </si>
  <si>
    <t>英豪</t>
  </si>
  <si>
    <t>东七里</t>
  </si>
  <si>
    <t>5181943913</t>
  </si>
  <si>
    <t>34</t>
  </si>
  <si>
    <t>周家山</t>
  </si>
  <si>
    <t>5181944075</t>
  </si>
  <si>
    <t>35</t>
  </si>
  <si>
    <t>吴窑头</t>
  </si>
  <si>
    <t>5182184034</t>
  </si>
  <si>
    <t>36</t>
  </si>
  <si>
    <t>张村</t>
  </si>
  <si>
    <t>高桥</t>
  </si>
  <si>
    <t>5182181921</t>
  </si>
  <si>
    <t>37</t>
  </si>
  <si>
    <t>漏泉</t>
  </si>
  <si>
    <t>5182183709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</si>
</sst>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Arial Unicode MS"/>
      <charset val="134"/>
    </font>
    <font>
      <sz val="10"/>
      <color rgb="FFFF0000"/>
      <name val="Arial Unicode MS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1"/>
  <sheetViews>
    <sheetView tabSelected="1" workbookViewId="0">
      <selection activeCell="I6" sqref="I6"/>
    </sheetView>
  </sheetViews>
  <sheetFormatPr defaultColWidth="9" defaultRowHeight="13.5"/>
  <cols>
    <col min="5" max="5" width="12" customWidth="1"/>
    <col min="6" max="6" width="21.375" customWidth="1"/>
  </cols>
  <sheetData>
    <row r="1" ht="22.5" spans="1:16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3"/>
      <c r="P1" s="14"/>
    </row>
    <row r="2" ht="18.75" spans="1:16">
      <c r="A2" s="3"/>
      <c r="B2" s="3"/>
      <c r="C2" s="3"/>
      <c r="D2" s="3"/>
      <c r="E2" s="3"/>
      <c r="F2" s="3"/>
      <c r="G2" s="3"/>
      <c r="H2" s="3"/>
      <c r="I2" s="3"/>
      <c r="J2" s="15"/>
      <c r="K2" s="15"/>
      <c r="L2" s="15"/>
      <c r="M2" s="15"/>
      <c r="N2" s="15"/>
      <c r="O2" s="14"/>
      <c r="P2" s="14"/>
    </row>
    <row r="3" ht="24" spans="1:16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16" t="s">
        <v>15</v>
      </c>
      <c r="P3" s="17"/>
    </row>
    <row r="4" ht="36" spans="1:16">
      <c r="A4" s="4" t="s">
        <v>16</v>
      </c>
      <c r="B4" s="4" t="s">
        <v>17</v>
      </c>
      <c r="C4" s="6" t="s">
        <v>18</v>
      </c>
      <c r="D4" s="7">
        <v>312</v>
      </c>
      <c r="E4" s="4" t="s">
        <v>19</v>
      </c>
      <c r="F4" s="4" t="s">
        <v>20</v>
      </c>
      <c r="G4" s="7">
        <v>10966.66</v>
      </c>
      <c r="H4" s="8">
        <v>12085.24</v>
      </c>
      <c r="I4" s="8">
        <v>11887.98</v>
      </c>
      <c r="J4" s="18">
        <f t="shared" ref="J4:J40" si="0">G4+H4+I4</f>
        <v>34939.88</v>
      </c>
      <c r="K4" s="19">
        <f t="shared" ref="K4:K40" si="1">J4/1.13*0.13</f>
        <v>4019.63221238938</v>
      </c>
      <c r="L4" s="19">
        <f t="shared" ref="L4:L40" si="2">K4*0.1</f>
        <v>401.963221238938</v>
      </c>
      <c r="M4" s="18">
        <f t="shared" ref="M4:M40" si="3">D4*7*3</f>
        <v>6552</v>
      </c>
      <c r="N4" s="18">
        <v>1983.17</v>
      </c>
      <c r="O4" s="19">
        <f t="shared" ref="O4:O40" si="4">J4-K4-L4-M4-N4</f>
        <v>21983.1145663717</v>
      </c>
      <c r="P4" s="20">
        <f>O4+O5+O6+O7+O8</f>
        <v>109721.205752212</v>
      </c>
    </row>
    <row r="5" ht="36" spans="1:16">
      <c r="A5" s="4" t="s">
        <v>21</v>
      </c>
      <c r="B5" s="4"/>
      <c r="C5" s="6" t="s">
        <v>22</v>
      </c>
      <c r="D5" s="7">
        <v>312</v>
      </c>
      <c r="E5" s="4" t="s">
        <v>23</v>
      </c>
      <c r="F5" s="4" t="s">
        <v>20</v>
      </c>
      <c r="G5" s="7">
        <v>11273.13</v>
      </c>
      <c r="H5" s="8">
        <v>12151.75</v>
      </c>
      <c r="I5" s="8">
        <v>12233.38</v>
      </c>
      <c r="J5" s="18">
        <f t="shared" si="0"/>
        <v>35658.26</v>
      </c>
      <c r="K5" s="19">
        <f t="shared" si="1"/>
        <v>4102.27769911504</v>
      </c>
      <c r="L5" s="19">
        <f t="shared" si="2"/>
        <v>410.227769911504</v>
      </c>
      <c r="M5" s="18">
        <f t="shared" si="3"/>
        <v>6552</v>
      </c>
      <c r="N5" s="18">
        <v>1983.17</v>
      </c>
      <c r="O5" s="19">
        <f t="shared" si="4"/>
        <v>22610.5845309734</v>
      </c>
      <c r="P5" s="21"/>
    </row>
    <row r="6" ht="36" spans="1:16">
      <c r="A6" s="4" t="s">
        <v>24</v>
      </c>
      <c r="B6" s="4"/>
      <c r="C6" s="6" t="s">
        <v>25</v>
      </c>
      <c r="D6" s="7">
        <v>279</v>
      </c>
      <c r="E6" s="4" t="s">
        <v>26</v>
      </c>
      <c r="F6" s="4" t="s">
        <v>20</v>
      </c>
      <c r="G6" s="7">
        <v>0</v>
      </c>
      <c r="H6" s="8">
        <v>3512.58</v>
      </c>
      <c r="I6" s="8">
        <v>3734.79</v>
      </c>
      <c r="J6" s="18">
        <f t="shared" si="0"/>
        <v>7247.37</v>
      </c>
      <c r="K6" s="19">
        <f t="shared" si="1"/>
        <v>833.768230088496</v>
      </c>
      <c r="L6" s="19">
        <f t="shared" si="2"/>
        <v>83.3768230088496</v>
      </c>
      <c r="M6" s="18">
        <f>D6*7</f>
        <v>1953</v>
      </c>
      <c r="N6" s="18">
        <v>1983.17</v>
      </c>
      <c r="O6" s="19">
        <f t="shared" si="4"/>
        <v>2394.05494690265</v>
      </c>
      <c r="P6" s="21"/>
    </row>
    <row r="7" ht="36" spans="1:16">
      <c r="A7" s="4" t="s">
        <v>27</v>
      </c>
      <c r="B7" s="4"/>
      <c r="C7" s="6" t="s">
        <v>28</v>
      </c>
      <c r="D7" s="7">
        <v>305.5</v>
      </c>
      <c r="E7" s="4" t="s">
        <v>29</v>
      </c>
      <c r="F7" s="4" t="s">
        <v>20</v>
      </c>
      <c r="G7" s="7">
        <v>14981.47</v>
      </c>
      <c r="H7" s="8">
        <v>15229.75</v>
      </c>
      <c r="I7" s="8">
        <v>15090.3</v>
      </c>
      <c r="J7" s="18">
        <f t="shared" si="0"/>
        <v>45301.52</v>
      </c>
      <c r="K7" s="19">
        <f t="shared" si="1"/>
        <v>5211.6792920354</v>
      </c>
      <c r="L7" s="19">
        <f t="shared" si="2"/>
        <v>521.16792920354</v>
      </c>
      <c r="M7" s="18">
        <f t="shared" si="3"/>
        <v>6415.5</v>
      </c>
      <c r="N7" s="18">
        <v>1983.17</v>
      </c>
      <c r="O7" s="19">
        <f t="shared" si="4"/>
        <v>31170.0027787611</v>
      </c>
      <c r="P7" s="21"/>
    </row>
    <row r="8" ht="36" spans="1:16">
      <c r="A8" s="4" t="s">
        <v>30</v>
      </c>
      <c r="B8" s="4"/>
      <c r="C8" s="6" t="s">
        <v>31</v>
      </c>
      <c r="D8" s="7">
        <v>305.5</v>
      </c>
      <c r="E8" s="4" t="s">
        <v>32</v>
      </c>
      <c r="F8" s="4" t="s">
        <v>20</v>
      </c>
      <c r="G8" s="7">
        <v>14753.59</v>
      </c>
      <c r="H8" s="8">
        <v>15318.93</v>
      </c>
      <c r="I8" s="8">
        <v>15679.45</v>
      </c>
      <c r="J8" s="18">
        <f t="shared" si="0"/>
        <v>45751.97</v>
      </c>
      <c r="K8" s="19">
        <f t="shared" si="1"/>
        <v>5263.50097345133</v>
      </c>
      <c r="L8" s="19">
        <f t="shared" si="2"/>
        <v>526.350097345133</v>
      </c>
      <c r="M8" s="18">
        <f t="shared" si="3"/>
        <v>6415.5</v>
      </c>
      <c r="N8" s="18">
        <v>1983.17</v>
      </c>
      <c r="O8" s="19">
        <f t="shared" si="4"/>
        <v>31563.4489292035</v>
      </c>
      <c r="P8" s="22"/>
    </row>
    <row r="9" ht="36" spans="1:16">
      <c r="A9" s="4" t="s">
        <v>33</v>
      </c>
      <c r="B9" s="4" t="s">
        <v>34</v>
      </c>
      <c r="C9" s="6" t="s">
        <v>35</v>
      </c>
      <c r="D9" s="7">
        <v>156</v>
      </c>
      <c r="E9" s="6" t="s">
        <v>36</v>
      </c>
      <c r="F9" s="9" t="s">
        <v>20</v>
      </c>
      <c r="G9" s="7">
        <v>7372.45</v>
      </c>
      <c r="H9" s="8">
        <v>7309.34</v>
      </c>
      <c r="I9" s="8">
        <v>7422.71</v>
      </c>
      <c r="J9" s="18">
        <f t="shared" si="0"/>
        <v>22104.5</v>
      </c>
      <c r="K9" s="19">
        <f t="shared" si="1"/>
        <v>2542.99557522124</v>
      </c>
      <c r="L9" s="19">
        <f t="shared" si="2"/>
        <v>254.299557522124</v>
      </c>
      <c r="M9" s="18">
        <f t="shared" si="3"/>
        <v>3276</v>
      </c>
      <c r="N9" s="18">
        <v>1983.17</v>
      </c>
      <c r="O9" s="19">
        <f t="shared" si="4"/>
        <v>14048.0348672566</v>
      </c>
      <c r="P9" s="20">
        <f>O9+O10+O11+O12</f>
        <v>71053.9088230088</v>
      </c>
    </row>
    <row r="10" ht="36" spans="1:16">
      <c r="A10" s="4" t="s">
        <v>37</v>
      </c>
      <c r="B10" s="4"/>
      <c r="C10" s="6" t="s">
        <v>38</v>
      </c>
      <c r="D10" s="7">
        <v>305</v>
      </c>
      <c r="E10" s="6" t="s">
        <v>39</v>
      </c>
      <c r="F10" s="9" t="s">
        <v>20</v>
      </c>
      <c r="G10" s="7">
        <v>7509.63</v>
      </c>
      <c r="H10" s="8">
        <v>6885.34</v>
      </c>
      <c r="I10" s="8">
        <v>7930.61</v>
      </c>
      <c r="J10" s="18">
        <f t="shared" si="0"/>
        <v>22325.58</v>
      </c>
      <c r="K10" s="19">
        <f t="shared" si="1"/>
        <v>2568.42955752212</v>
      </c>
      <c r="L10" s="19">
        <f t="shared" si="2"/>
        <v>256.842955752212</v>
      </c>
      <c r="M10" s="18">
        <f t="shared" si="3"/>
        <v>6405</v>
      </c>
      <c r="N10" s="18">
        <v>1983.17</v>
      </c>
      <c r="O10" s="19">
        <f t="shared" si="4"/>
        <v>11112.1374867257</v>
      </c>
      <c r="P10" s="21"/>
    </row>
    <row r="11" ht="36" spans="1:16">
      <c r="A11" s="4" t="s">
        <v>40</v>
      </c>
      <c r="B11" s="4"/>
      <c r="C11" s="6" t="s">
        <v>41</v>
      </c>
      <c r="D11" s="7">
        <v>201.5</v>
      </c>
      <c r="E11" s="6" t="s">
        <v>42</v>
      </c>
      <c r="F11" s="9" t="s">
        <v>20</v>
      </c>
      <c r="G11" s="7">
        <v>7494.51</v>
      </c>
      <c r="H11" s="8">
        <v>6411.07</v>
      </c>
      <c r="I11" s="8">
        <v>5779.22</v>
      </c>
      <c r="J11" s="18">
        <f t="shared" si="0"/>
        <v>19684.8</v>
      </c>
      <c r="K11" s="19">
        <f t="shared" si="1"/>
        <v>2264.62300884956</v>
      </c>
      <c r="L11" s="19">
        <f t="shared" si="2"/>
        <v>226.462300884956</v>
      </c>
      <c r="M11" s="18">
        <f t="shared" si="3"/>
        <v>4231.5</v>
      </c>
      <c r="N11" s="18">
        <v>1983.17</v>
      </c>
      <c r="O11" s="19">
        <f t="shared" si="4"/>
        <v>10979.0446902655</v>
      </c>
      <c r="P11" s="21"/>
    </row>
    <row r="12" ht="36" spans="1:16">
      <c r="A12" s="4" t="s">
        <v>43</v>
      </c>
      <c r="B12" s="4"/>
      <c r="C12" s="6" t="s">
        <v>44</v>
      </c>
      <c r="D12" s="10">
        <v>300</v>
      </c>
      <c r="E12" s="6" t="s">
        <v>45</v>
      </c>
      <c r="F12" s="4" t="s">
        <v>20</v>
      </c>
      <c r="G12" s="7">
        <v>16511.21</v>
      </c>
      <c r="H12" s="8">
        <v>16309.03</v>
      </c>
      <c r="I12" s="8">
        <v>16636.29</v>
      </c>
      <c r="J12" s="18">
        <f t="shared" si="0"/>
        <v>49456.53</v>
      </c>
      <c r="K12" s="19">
        <f t="shared" si="1"/>
        <v>5689.6892920354</v>
      </c>
      <c r="L12" s="19">
        <f t="shared" si="2"/>
        <v>568.96892920354</v>
      </c>
      <c r="M12" s="18">
        <f t="shared" si="3"/>
        <v>6300</v>
      </c>
      <c r="N12" s="18">
        <v>1983.18</v>
      </c>
      <c r="O12" s="19">
        <f t="shared" si="4"/>
        <v>34914.6917787611</v>
      </c>
      <c r="P12" s="22"/>
    </row>
    <row r="13" ht="36" spans="1:16">
      <c r="A13" s="4" t="s">
        <v>46</v>
      </c>
      <c r="B13" s="4" t="s">
        <v>47</v>
      </c>
      <c r="C13" s="6" t="s">
        <v>48</v>
      </c>
      <c r="D13" s="7">
        <v>201.5</v>
      </c>
      <c r="E13" s="6" t="s">
        <v>49</v>
      </c>
      <c r="F13" s="4" t="s">
        <v>20</v>
      </c>
      <c r="G13" s="7">
        <v>8153.19</v>
      </c>
      <c r="H13" s="8">
        <v>7688.38</v>
      </c>
      <c r="I13" s="8">
        <v>3587.03</v>
      </c>
      <c r="J13" s="18">
        <f t="shared" si="0"/>
        <v>19428.6</v>
      </c>
      <c r="K13" s="19">
        <f t="shared" si="1"/>
        <v>2235.14867256637</v>
      </c>
      <c r="L13" s="19">
        <f t="shared" si="2"/>
        <v>223.514867256637</v>
      </c>
      <c r="M13" s="18">
        <f t="shared" si="3"/>
        <v>4231.5</v>
      </c>
      <c r="N13" s="18">
        <v>1983.17</v>
      </c>
      <c r="O13" s="19">
        <f t="shared" si="4"/>
        <v>10755.266460177</v>
      </c>
      <c r="P13" s="20">
        <f>O13+O14+O15</f>
        <v>34473.7364070796</v>
      </c>
    </row>
    <row r="14" ht="36" spans="1:16">
      <c r="A14" s="4" t="s">
        <v>50</v>
      </c>
      <c r="B14" s="4"/>
      <c r="C14" s="6" t="s">
        <v>51</v>
      </c>
      <c r="D14" s="7">
        <v>156</v>
      </c>
      <c r="E14" s="6" t="s">
        <v>52</v>
      </c>
      <c r="F14" s="4" t="s">
        <v>20</v>
      </c>
      <c r="G14" s="7">
        <v>6866.07</v>
      </c>
      <c r="H14" s="8">
        <v>6342.3</v>
      </c>
      <c r="I14" s="8">
        <v>6694.88</v>
      </c>
      <c r="J14" s="18">
        <f t="shared" si="0"/>
        <v>19903.25</v>
      </c>
      <c r="K14" s="19">
        <f t="shared" si="1"/>
        <v>2289.75442477876</v>
      </c>
      <c r="L14" s="19">
        <f t="shared" si="2"/>
        <v>228.975442477876</v>
      </c>
      <c r="M14" s="18">
        <f t="shared" si="3"/>
        <v>3276</v>
      </c>
      <c r="N14" s="18">
        <v>1983.17</v>
      </c>
      <c r="O14" s="19">
        <f t="shared" si="4"/>
        <v>12125.3501327434</v>
      </c>
      <c r="P14" s="21"/>
    </row>
    <row r="15" ht="36" spans="1:16">
      <c r="A15" s="4" t="s">
        <v>53</v>
      </c>
      <c r="B15" s="4"/>
      <c r="C15" s="6" t="s">
        <v>54</v>
      </c>
      <c r="D15" s="7">
        <v>305.5</v>
      </c>
      <c r="E15" s="6" t="s">
        <v>55</v>
      </c>
      <c r="F15" s="4" t="s">
        <v>20</v>
      </c>
      <c r="G15" s="7">
        <v>9078.67</v>
      </c>
      <c r="H15" s="8">
        <v>7394.37</v>
      </c>
      <c r="I15" s="8">
        <v>6415.23</v>
      </c>
      <c r="J15" s="18">
        <f t="shared" si="0"/>
        <v>22888.27</v>
      </c>
      <c r="K15" s="19">
        <f t="shared" si="1"/>
        <v>2633.16380530973</v>
      </c>
      <c r="L15" s="19">
        <f t="shared" si="2"/>
        <v>263.316380530974</v>
      </c>
      <c r="M15" s="18">
        <f t="shared" si="3"/>
        <v>6415.5</v>
      </c>
      <c r="N15" s="18">
        <v>1983.17</v>
      </c>
      <c r="O15" s="19">
        <f t="shared" si="4"/>
        <v>11593.1198141593</v>
      </c>
      <c r="P15" s="22"/>
    </row>
    <row r="16" ht="36" spans="1:16">
      <c r="A16" s="4" t="s">
        <v>56</v>
      </c>
      <c r="B16" s="4" t="s">
        <v>57</v>
      </c>
      <c r="C16" s="6" t="s">
        <v>58</v>
      </c>
      <c r="D16" s="7">
        <v>190.5</v>
      </c>
      <c r="E16" s="6" t="s">
        <v>59</v>
      </c>
      <c r="F16" s="4" t="s">
        <v>20</v>
      </c>
      <c r="G16" s="7">
        <v>13930.15</v>
      </c>
      <c r="H16" s="8">
        <v>14147.06</v>
      </c>
      <c r="I16" s="8">
        <v>14825.77</v>
      </c>
      <c r="J16" s="18">
        <f t="shared" si="0"/>
        <v>42902.98</v>
      </c>
      <c r="K16" s="19">
        <f t="shared" si="1"/>
        <v>4935.7410619469</v>
      </c>
      <c r="L16" s="19">
        <f t="shared" si="2"/>
        <v>493.57410619469</v>
      </c>
      <c r="M16" s="18">
        <f t="shared" si="3"/>
        <v>4000.5</v>
      </c>
      <c r="N16" s="18">
        <v>1983.18</v>
      </c>
      <c r="O16" s="19">
        <f t="shared" si="4"/>
        <v>31489.9848318584</v>
      </c>
      <c r="P16" s="20">
        <f>O16+O18+O17</f>
        <v>84659.2257522124</v>
      </c>
    </row>
    <row r="17" ht="36" spans="1:16">
      <c r="A17" s="4" t="s">
        <v>60</v>
      </c>
      <c r="B17" s="4"/>
      <c r="C17" s="6" t="s">
        <v>61</v>
      </c>
      <c r="D17" s="7">
        <v>305.5</v>
      </c>
      <c r="E17" s="6" t="s">
        <v>62</v>
      </c>
      <c r="F17" s="4" t="s">
        <v>20</v>
      </c>
      <c r="G17" s="7">
        <v>12788.89</v>
      </c>
      <c r="H17" s="8">
        <v>13855.7</v>
      </c>
      <c r="I17" s="8">
        <v>13813</v>
      </c>
      <c r="J17" s="18">
        <f t="shared" si="0"/>
        <v>40457.59</v>
      </c>
      <c r="K17" s="19">
        <f t="shared" si="1"/>
        <v>4654.41300884956</v>
      </c>
      <c r="L17" s="19">
        <f t="shared" si="2"/>
        <v>465.441300884956</v>
      </c>
      <c r="M17" s="18">
        <f t="shared" si="3"/>
        <v>6415.5</v>
      </c>
      <c r="N17" s="18">
        <v>1983.18</v>
      </c>
      <c r="O17" s="19">
        <f t="shared" si="4"/>
        <v>26939.0556902655</v>
      </c>
      <c r="P17" s="21"/>
    </row>
    <row r="18" ht="36" spans="1:16">
      <c r="A18" s="4" t="s">
        <v>63</v>
      </c>
      <c r="B18" s="4"/>
      <c r="C18" s="6" t="s">
        <v>64</v>
      </c>
      <c r="D18" s="7">
        <v>409.5</v>
      </c>
      <c r="E18" s="6" t="s">
        <v>65</v>
      </c>
      <c r="F18" s="4" t="s">
        <v>20</v>
      </c>
      <c r="G18" s="7">
        <v>13873.46</v>
      </c>
      <c r="H18" s="8">
        <v>13893.12</v>
      </c>
      <c r="I18" s="8">
        <v>14379.85</v>
      </c>
      <c r="J18" s="18">
        <f t="shared" si="0"/>
        <v>42146.43</v>
      </c>
      <c r="K18" s="19">
        <f t="shared" si="1"/>
        <v>4848.70433628319</v>
      </c>
      <c r="L18" s="19">
        <f t="shared" si="2"/>
        <v>484.870433628319</v>
      </c>
      <c r="M18" s="18">
        <f t="shared" si="3"/>
        <v>8599.5</v>
      </c>
      <c r="N18" s="18">
        <v>1983.17</v>
      </c>
      <c r="O18" s="19">
        <f t="shared" si="4"/>
        <v>26230.1852300885</v>
      </c>
      <c r="P18" s="22"/>
    </row>
    <row r="19" ht="36" spans="1:16">
      <c r="A19" s="4" t="s">
        <v>66</v>
      </c>
      <c r="B19" s="4" t="s">
        <v>67</v>
      </c>
      <c r="C19" s="6" t="s">
        <v>68</v>
      </c>
      <c r="D19" s="7">
        <v>305.5</v>
      </c>
      <c r="E19" s="6" t="s">
        <v>69</v>
      </c>
      <c r="F19" s="9" t="s">
        <v>20</v>
      </c>
      <c r="G19" s="7">
        <v>13057.2</v>
      </c>
      <c r="H19" s="8">
        <v>13064</v>
      </c>
      <c r="I19" s="8">
        <v>12353.17</v>
      </c>
      <c r="J19" s="18">
        <f t="shared" si="0"/>
        <v>38474.37</v>
      </c>
      <c r="K19" s="19">
        <f t="shared" si="1"/>
        <v>4426.25495575221</v>
      </c>
      <c r="L19" s="19">
        <f t="shared" si="2"/>
        <v>442.625495575221</v>
      </c>
      <c r="M19" s="18">
        <f t="shared" si="3"/>
        <v>6415.5</v>
      </c>
      <c r="N19" s="18">
        <v>1983.17</v>
      </c>
      <c r="O19" s="19">
        <f t="shared" si="4"/>
        <v>25206.8195486726</v>
      </c>
      <c r="P19" s="20">
        <f>O19+O20</f>
        <v>53562.4268938053</v>
      </c>
    </row>
    <row r="20" ht="36" spans="1:16">
      <c r="A20" s="4" t="s">
        <v>70</v>
      </c>
      <c r="B20" s="4"/>
      <c r="C20" s="6" t="s">
        <v>71</v>
      </c>
      <c r="D20" s="7">
        <v>299</v>
      </c>
      <c r="E20" s="6" t="s">
        <v>72</v>
      </c>
      <c r="F20" s="4" t="s">
        <v>20</v>
      </c>
      <c r="G20" s="7">
        <v>13771.81</v>
      </c>
      <c r="H20" s="8">
        <v>14037.1</v>
      </c>
      <c r="I20" s="8">
        <v>14114.19</v>
      </c>
      <c r="J20" s="18">
        <f t="shared" si="0"/>
        <v>41923.1</v>
      </c>
      <c r="K20" s="19">
        <f t="shared" si="1"/>
        <v>4823.01150442478</v>
      </c>
      <c r="L20" s="19">
        <f t="shared" si="2"/>
        <v>482.301150442478</v>
      </c>
      <c r="M20" s="18">
        <f t="shared" si="3"/>
        <v>6279</v>
      </c>
      <c r="N20" s="18">
        <v>1983.18</v>
      </c>
      <c r="O20" s="19">
        <f t="shared" si="4"/>
        <v>28355.6073451327</v>
      </c>
      <c r="P20" s="22"/>
    </row>
    <row r="21" ht="36" spans="1:16">
      <c r="A21" s="4" t="s">
        <v>73</v>
      </c>
      <c r="B21" s="4" t="s">
        <v>74</v>
      </c>
      <c r="C21" s="6" t="s">
        <v>74</v>
      </c>
      <c r="D21" s="7">
        <v>299</v>
      </c>
      <c r="E21" s="6" t="s">
        <v>75</v>
      </c>
      <c r="F21" s="4" t="s">
        <v>20</v>
      </c>
      <c r="G21" s="7">
        <v>6973.77</v>
      </c>
      <c r="H21" s="8">
        <v>9606.97</v>
      </c>
      <c r="I21" s="8">
        <v>7368.29</v>
      </c>
      <c r="J21" s="18">
        <f t="shared" si="0"/>
        <v>23949.03</v>
      </c>
      <c r="K21" s="19">
        <f t="shared" si="1"/>
        <v>2755.19814159292</v>
      </c>
      <c r="L21" s="19">
        <f t="shared" si="2"/>
        <v>275.519814159292</v>
      </c>
      <c r="M21" s="18">
        <f t="shared" si="3"/>
        <v>6279</v>
      </c>
      <c r="N21" s="18">
        <v>1983.17</v>
      </c>
      <c r="O21" s="19">
        <f t="shared" si="4"/>
        <v>12656.1420442478</v>
      </c>
      <c r="P21" s="20">
        <f>O21+O22+O23+O24+O25</f>
        <v>80114.6413893805</v>
      </c>
    </row>
    <row r="22" ht="36" spans="1:16">
      <c r="A22" s="4" t="s">
        <v>76</v>
      </c>
      <c r="B22" s="4"/>
      <c r="C22" s="6" t="s">
        <v>77</v>
      </c>
      <c r="D22" s="7">
        <v>253.5</v>
      </c>
      <c r="E22" s="6" t="s">
        <v>78</v>
      </c>
      <c r="F22" s="4" t="s">
        <v>20</v>
      </c>
      <c r="G22" s="7">
        <v>10908.46</v>
      </c>
      <c r="H22" s="8">
        <v>11535.78</v>
      </c>
      <c r="I22" s="8">
        <v>11321.88</v>
      </c>
      <c r="J22" s="18">
        <f t="shared" si="0"/>
        <v>33766.12</v>
      </c>
      <c r="K22" s="19">
        <f t="shared" si="1"/>
        <v>3884.59787610619</v>
      </c>
      <c r="L22" s="19">
        <f t="shared" si="2"/>
        <v>388.45978761062</v>
      </c>
      <c r="M22" s="18">
        <f t="shared" si="3"/>
        <v>5323.5</v>
      </c>
      <c r="N22" s="18">
        <v>1983.17</v>
      </c>
      <c r="O22" s="19">
        <f t="shared" si="4"/>
        <v>22186.3923362832</v>
      </c>
      <c r="P22" s="21"/>
    </row>
    <row r="23" ht="36" spans="1:16">
      <c r="A23" s="4" t="s">
        <v>79</v>
      </c>
      <c r="B23" s="4"/>
      <c r="C23" s="6" t="s">
        <v>80</v>
      </c>
      <c r="D23" s="7">
        <v>156</v>
      </c>
      <c r="E23" s="6" t="s">
        <v>81</v>
      </c>
      <c r="F23" s="9" t="s">
        <v>20</v>
      </c>
      <c r="G23" s="7">
        <v>5591.79</v>
      </c>
      <c r="H23" s="8">
        <v>5808.32</v>
      </c>
      <c r="I23" s="8">
        <v>5912.62</v>
      </c>
      <c r="J23" s="18">
        <f t="shared" si="0"/>
        <v>17312.73</v>
      </c>
      <c r="K23" s="19">
        <f t="shared" si="1"/>
        <v>1991.73</v>
      </c>
      <c r="L23" s="19">
        <f t="shared" si="2"/>
        <v>199.173</v>
      </c>
      <c r="M23" s="18">
        <f t="shared" si="3"/>
        <v>3276</v>
      </c>
      <c r="N23" s="18">
        <v>1983.17</v>
      </c>
      <c r="O23" s="19">
        <f t="shared" si="4"/>
        <v>9862.657</v>
      </c>
      <c r="P23" s="21"/>
    </row>
    <row r="24" ht="36" spans="1:16">
      <c r="A24" s="4" t="s">
        <v>82</v>
      </c>
      <c r="B24" s="4"/>
      <c r="C24" s="6" t="s">
        <v>83</v>
      </c>
      <c r="D24" s="7">
        <v>305.5</v>
      </c>
      <c r="E24" s="6" t="s">
        <v>84</v>
      </c>
      <c r="F24" s="9" t="s">
        <v>20</v>
      </c>
      <c r="G24" s="7">
        <v>10963.63</v>
      </c>
      <c r="H24" s="8">
        <v>11336.62</v>
      </c>
      <c r="I24" s="8">
        <v>11539.55</v>
      </c>
      <c r="J24" s="18">
        <f t="shared" si="0"/>
        <v>33839.8</v>
      </c>
      <c r="K24" s="19">
        <f t="shared" si="1"/>
        <v>3893.07433628319</v>
      </c>
      <c r="L24" s="19">
        <f t="shared" si="2"/>
        <v>389.307433628319</v>
      </c>
      <c r="M24" s="18">
        <f t="shared" si="3"/>
        <v>6415.5</v>
      </c>
      <c r="N24" s="18">
        <v>1983.17</v>
      </c>
      <c r="O24" s="19">
        <f t="shared" si="4"/>
        <v>21158.7482300885</v>
      </c>
      <c r="P24" s="21"/>
    </row>
    <row r="25" ht="36" spans="1:16">
      <c r="A25" s="4" t="s">
        <v>85</v>
      </c>
      <c r="B25" s="4"/>
      <c r="C25" s="6" t="s">
        <v>86</v>
      </c>
      <c r="D25" s="7">
        <v>156</v>
      </c>
      <c r="E25" s="6" t="s">
        <v>87</v>
      </c>
      <c r="F25" s="9" t="s">
        <v>20</v>
      </c>
      <c r="G25" s="7">
        <v>7344.11</v>
      </c>
      <c r="H25" s="8">
        <v>7534.19</v>
      </c>
      <c r="I25" s="8">
        <v>7458.23</v>
      </c>
      <c r="J25" s="18">
        <f t="shared" si="0"/>
        <v>22336.53</v>
      </c>
      <c r="K25" s="19">
        <f t="shared" si="1"/>
        <v>2569.6892920354</v>
      </c>
      <c r="L25" s="19">
        <f t="shared" si="2"/>
        <v>256.96892920354</v>
      </c>
      <c r="M25" s="18">
        <f t="shared" si="3"/>
        <v>3276</v>
      </c>
      <c r="N25" s="18">
        <v>1983.17</v>
      </c>
      <c r="O25" s="19">
        <f t="shared" si="4"/>
        <v>14250.7017787611</v>
      </c>
      <c r="P25" s="22"/>
    </row>
    <row r="26" ht="36" spans="1:16">
      <c r="A26" s="4" t="s">
        <v>88</v>
      </c>
      <c r="B26" s="4" t="s">
        <v>89</v>
      </c>
      <c r="C26" s="6" t="s">
        <v>90</v>
      </c>
      <c r="D26" s="7">
        <v>305.5</v>
      </c>
      <c r="E26" s="6" t="s">
        <v>91</v>
      </c>
      <c r="F26" s="9" t="s">
        <v>20</v>
      </c>
      <c r="G26" s="7">
        <v>15669.62</v>
      </c>
      <c r="H26" s="8">
        <v>15080.86</v>
      </c>
      <c r="I26" s="8">
        <v>14986.76</v>
      </c>
      <c r="J26" s="18">
        <f t="shared" si="0"/>
        <v>45737.24</v>
      </c>
      <c r="K26" s="19">
        <f t="shared" si="1"/>
        <v>5261.80637168142</v>
      </c>
      <c r="L26" s="19">
        <f t="shared" si="2"/>
        <v>526.180637168142</v>
      </c>
      <c r="M26" s="18">
        <f t="shared" si="3"/>
        <v>6415.5</v>
      </c>
      <c r="N26" s="18">
        <v>1983.17</v>
      </c>
      <c r="O26" s="19">
        <f t="shared" si="4"/>
        <v>31550.5829911504</v>
      </c>
      <c r="P26" s="20">
        <f>O26+O27+O28+O29</f>
        <v>101785.071353982</v>
      </c>
    </row>
    <row r="27" ht="36" spans="1:16">
      <c r="A27" s="4" t="s">
        <v>92</v>
      </c>
      <c r="B27" s="4"/>
      <c r="C27" s="6" t="s">
        <v>93</v>
      </c>
      <c r="D27" s="7">
        <v>305.5</v>
      </c>
      <c r="E27" s="6" t="s">
        <v>94</v>
      </c>
      <c r="F27" s="4" t="s">
        <v>20</v>
      </c>
      <c r="G27" s="7">
        <v>15140.94</v>
      </c>
      <c r="H27" s="8">
        <v>14682.93</v>
      </c>
      <c r="I27" s="8">
        <v>14906.27</v>
      </c>
      <c r="J27" s="18">
        <f t="shared" si="0"/>
        <v>44730.14</v>
      </c>
      <c r="K27" s="19">
        <f t="shared" si="1"/>
        <v>5145.94530973451</v>
      </c>
      <c r="L27" s="19">
        <f t="shared" si="2"/>
        <v>514.594530973451</v>
      </c>
      <c r="M27" s="18">
        <f t="shared" si="3"/>
        <v>6415.5</v>
      </c>
      <c r="N27" s="18">
        <v>1983.18</v>
      </c>
      <c r="O27" s="19">
        <f t="shared" si="4"/>
        <v>30670.920159292</v>
      </c>
      <c r="P27" s="21"/>
    </row>
    <row r="28" ht="36" spans="1:16">
      <c r="A28" s="4" t="s">
        <v>95</v>
      </c>
      <c r="B28" s="4"/>
      <c r="C28" s="6" t="s">
        <v>96</v>
      </c>
      <c r="D28" s="7">
        <v>305.5</v>
      </c>
      <c r="E28" s="6" t="s">
        <v>97</v>
      </c>
      <c r="F28" s="4" t="s">
        <v>20</v>
      </c>
      <c r="G28" s="7">
        <v>15522.24</v>
      </c>
      <c r="H28" s="8">
        <v>15075.56</v>
      </c>
      <c r="I28" s="8">
        <v>15378.26</v>
      </c>
      <c r="J28" s="18">
        <f t="shared" si="0"/>
        <v>45976.06</v>
      </c>
      <c r="K28" s="19">
        <f t="shared" si="1"/>
        <v>5289.28123893805</v>
      </c>
      <c r="L28" s="19">
        <f t="shared" si="2"/>
        <v>528.928123893805</v>
      </c>
      <c r="M28" s="18">
        <f t="shared" si="3"/>
        <v>6415.5</v>
      </c>
      <c r="N28" s="18">
        <v>1983.18</v>
      </c>
      <c r="O28" s="19">
        <f t="shared" si="4"/>
        <v>31759.1706371681</v>
      </c>
      <c r="P28" s="21"/>
    </row>
    <row r="29" ht="36" spans="1:16">
      <c r="A29" s="4" t="s">
        <v>98</v>
      </c>
      <c r="B29" s="4"/>
      <c r="C29" s="6" t="s">
        <v>99</v>
      </c>
      <c r="D29" s="7">
        <v>104</v>
      </c>
      <c r="E29" s="6" t="s">
        <v>100</v>
      </c>
      <c r="F29" s="4" t="s">
        <v>20</v>
      </c>
      <c r="G29" s="7">
        <v>4685.2</v>
      </c>
      <c r="H29" s="8">
        <v>4732.06</v>
      </c>
      <c r="I29" s="8">
        <v>4288.79</v>
      </c>
      <c r="J29" s="18">
        <f t="shared" si="0"/>
        <v>13706.05</v>
      </c>
      <c r="K29" s="19">
        <f t="shared" si="1"/>
        <v>1576.80221238938</v>
      </c>
      <c r="L29" s="19">
        <f t="shared" si="2"/>
        <v>157.680221238938</v>
      </c>
      <c r="M29" s="18">
        <f t="shared" si="3"/>
        <v>2184</v>
      </c>
      <c r="N29" s="18">
        <v>1983.17</v>
      </c>
      <c r="O29" s="19">
        <f t="shared" si="4"/>
        <v>7804.39756637168</v>
      </c>
      <c r="P29" s="22"/>
    </row>
    <row r="30" ht="36" spans="1:16">
      <c r="A30" s="4" t="s">
        <v>101</v>
      </c>
      <c r="B30" s="4" t="s">
        <v>102</v>
      </c>
      <c r="C30" s="6" t="s">
        <v>103</v>
      </c>
      <c r="D30" s="7">
        <v>214.5</v>
      </c>
      <c r="E30" s="6" t="s">
        <v>104</v>
      </c>
      <c r="F30" s="4" t="s">
        <v>20</v>
      </c>
      <c r="G30" s="7">
        <v>9194.31</v>
      </c>
      <c r="H30" s="8">
        <v>7927.21</v>
      </c>
      <c r="I30" s="8">
        <v>6243.66</v>
      </c>
      <c r="J30" s="18">
        <f t="shared" si="0"/>
        <v>23365.18</v>
      </c>
      <c r="K30" s="19">
        <f t="shared" si="1"/>
        <v>2688.02955752212</v>
      </c>
      <c r="L30" s="19">
        <f t="shared" si="2"/>
        <v>268.802955752212</v>
      </c>
      <c r="M30" s="18">
        <f t="shared" si="3"/>
        <v>4504.5</v>
      </c>
      <c r="N30" s="18">
        <v>1983.17</v>
      </c>
      <c r="O30" s="19">
        <f t="shared" si="4"/>
        <v>13920.6774867257</v>
      </c>
      <c r="P30" s="20">
        <f>O31+O32+O30+O33+O34</f>
        <v>98198.7703893805</v>
      </c>
    </row>
    <row r="31" ht="36" spans="1:16">
      <c r="A31" s="4" t="s">
        <v>105</v>
      </c>
      <c r="B31" s="4"/>
      <c r="C31" s="6" t="s">
        <v>106</v>
      </c>
      <c r="D31" s="7">
        <v>305.5</v>
      </c>
      <c r="E31" s="6" t="s">
        <v>107</v>
      </c>
      <c r="F31" s="4" t="s">
        <v>20</v>
      </c>
      <c r="G31" s="7">
        <v>14549.91</v>
      </c>
      <c r="H31" s="8">
        <v>6661.24</v>
      </c>
      <c r="I31" s="8">
        <v>15109.58</v>
      </c>
      <c r="J31" s="18">
        <f t="shared" si="0"/>
        <v>36320.73</v>
      </c>
      <c r="K31" s="19">
        <f t="shared" si="1"/>
        <v>4178.4910619469</v>
      </c>
      <c r="L31" s="19">
        <f t="shared" si="2"/>
        <v>417.84910619469</v>
      </c>
      <c r="M31" s="18">
        <f t="shared" si="3"/>
        <v>6415.5</v>
      </c>
      <c r="N31" s="18">
        <v>1983.17</v>
      </c>
      <c r="O31" s="19">
        <f t="shared" si="4"/>
        <v>23325.7198318584</v>
      </c>
      <c r="P31" s="21"/>
    </row>
    <row r="32" ht="36" spans="1:16">
      <c r="A32" s="4" t="s">
        <v>108</v>
      </c>
      <c r="B32" s="4"/>
      <c r="C32" s="6" t="s">
        <v>109</v>
      </c>
      <c r="D32" s="7">
        <v>305.5</v>
      </c>
      <c r="E32" s="6" t="s">
        <v>110</v>
      </c>
      <c r="F32" s="4" t="s">
        <v>20</v>
      </c>
      <c r="G32" s="7">
        <v>12928.34</v>
      </c>
      <c r="H32" s="8">
        <v>11179.79</v>
      </c>
      <c r="I32" s="8">
        <v>10510.91</v>
      </c>
      <c r="J32" s="18">
        <f t="shared" si="0"/>
        <v>34619.04</v>
      </c>
      <c r="K32" s="19">
        <f t="shared" si="1"/>
        <v>3982.7214159292</v>
      </c>
      <c r="L32" s="19">
        <f t="shared" si="2"/>
        <v>398.27214159292</v>
      </c>
      <c r="M32" s="18">
        <f t="shared" si="3"/>
        <v>6415.5</v>
      </c>
      <c r="N32" s="18">
        <v>1983.17</v>
      </c>
      <c r="O32" s="19">
        <f t="shared" si="4"/>
        <v>21839.3764424779</v>
      </c>
      <c r="P32" s="21"/>
    </row>
    <row r="33" ht="36" spans="1:16">
      <c r="A33" s="4" t="s">
        <v>111</v>
      </c>
      <c r="B33" s="4"/>
      <c r="C33" s="6" t="s">
        <v>112</v>
      </c>
      <c r="D33" s="7">
        <v>251.5</v>
      </c>
      <c r="E33" s="6" t="s">
        <v>113</v>
      </c>
      <c r="F33" s="9" t="s">
        <v>20</v>
      </c>
      <c r="G33" s="7">
        <v>10595.18</v>
      </c>
      <c r="H33" s="8">
        <v>10974.59</v>
      </c>
      <c r="I33" s="8">
        <v>8601</v>
      </c>
      <c r="J33" s="18">
        <f t="shared" si="0"/>
        <v>30170.77</v>
      </c>
      <c r="K33" s="19">
        <f t="shared" si="1"/>
        <v>3470.97353982301</v>
      </c>
      <c r="L33" s="19">
        <f t="shared" si="2"/>
        <v>347.097353982301</v>
      </c>
      <c r="M33" s="18">
        <f t="shared" si="3"/>
        <v>5281.5</v>
      </c>
      <c r="N33" s="18">
        <v>1983.17</v>
      </c>
      <c r="O33" s="19">
        <f t="shared" si="4"/>
        <v>19088.0291061947</v>
      </c>
      <c r="P33" s="21"/>
    </row>
    <row r="34" ht="36" spans="1:16">
      <c r="A34" s="4" t="s">
        <v>114</v>
      </c>
      <c r="B34" s="4"/>
      <c r="C34" s="6" t="s">
        <v>115</v>
      </c>
      <c r="D34" s="7">
        <v>292.5</v>
      </c>
      <c r="E34" s="6" t="s">
        <v>116</v>
      </c>
      <c r="F34" s="9" t="s">
        <v>20</v>
      </c>
      <c r="G34" s="7">
        <v>10498.06</v>
      </c>
      <c r="H34" s="8">
        <v>10561.93</v>
      </c>
      <c r="I34" s="8">
        <v>11169.21</v>
      </c>
      <c r="J34" s="18">
        <f t="shared" si="0"/>
        <v>32229.2</v>
      </c>
      <c r="K34" s="19">
        <f t="shared" si="1"/>
        <v>3707.78407079646</v>
      </c>
      <c r="L34" s="19">
        <f t="shared" si="2"/>
        <v>370.778407079646</v>
      </c>
      <c r="M34" s="18">
        <f t="shared" si="3"/>
        <v>6142.5</v>
      </c>
      <c r="N34" s="18">
        <v>1983.17</v>
      </c>
      <c r="O34" s="19">
        <f t="shared" si="4"/>
        <v>20024.9675221239</v>
      </c>
      <c r="P34" s="22"/>
    </row>
    <row r="35" ht="36" spans="1:16">
      <c r="A35" s="4" t="s">
        <v>117</v>
      </c>
      <c r="B35" s="4" t="s">
        <v>118</v>
      </c>
      <c r="C35" s="6" t="s">
        <v>119</v>
      </c>
      <c r="D35" s="7">
        <v>305.5</v>
      </c>
      <c r="E35" s="6" t="s">
        <v>120</v>
      </c>
      <c r="F35" s="4" t="s">
        <v>20</v>
      </c>
      <c r="G35" s="7">
        <v>15899.76</v>
      </c>
      <c r="H35" s="8">
        <v>15198.38</v>
      </c>
      <c r="I35" s="8">
        <v>15200.65</v>
      </c>
      <c r="J35" s="18">
        <f t="shared" si="0"/>
        <v>46298.79</v>
      </c>
      <c r="K35" s="19">
        <f t="shared" si="1"/>
        <v>5326.40946902655</v>
      </c>
      <c r="L35" s="19">
        <f t="shared" si="2"/>
        <v>532.640946902655</v>
      </c>
      <c r="M35" s="18">
        <f t="shared" si="3"/>
        <v>6415.5</v>
      </c>
      <c r="N35" s="18">
        <v>1983.18</v>
      </c>
      <c r="O35" s="19">
        <f t="shared" si="4"/>
        <v>32041.0595840708</v>
      </c>
      <c r="P35" s="23">
        <f>O35</f>
        <v>32041.0595840708</v>
      </c>
    </row>
    <row r="36" ht="36" spans="1:16">
      <c r="A36" s="4" t="s">
        <v>121</v>
      </c>
      <c r="B36" s="4" t="s">
        <v>122</v>
      </c>
      <c r="C36" s="6" t="s">
        <v>123</v>
      </c>
      <c r="D36" s="7">
        <v>156</v>
      </c>
      <c r="E36" s="6" t="s">
        <v>124</v>
      </c>
      <c r="F36" s="4" t="s">
        <v>20</v>
      </c>
      <c r="G36" s="7">
        <v>5112.23</v>
      </c>
      <c r="H36" s="8">
        <v>4911.57</v>
      </c>
      <c r="I36" s="8">
        <v>4748.69</v>
      </c>
      <c r="J36" s="18">
        <f t="shared" si="0"/>
        <v>14772.49</v>
      </c>
      <c r="K36" s="19">
        <f t="shared" si="1"/>
        <v>1699.49</v>
      </c>
      <c r="L36" s="19">
        <f t="shared" si="2"/>
        <v>169.949</v>
      </c>
      <c r="M36" s="18">
        <f t="shared" si="3"/>
        <v>3276</v>
      </c>
      <c r="N36" s="18">
        <v>1983.17</v>
      </c>
      <c r="O36" s="19">
        <f t="shared" si="4"/>
        <v>7643.881</v>
      </c>
      <c r="P36" s="20">
        <f>O36+O37+O38</f>
        <v>55769.792920354</v>
      </c>
    </row>
    <row r="37" ht="36" spans="1:16">
      <c r="A37" s="4" t="s">
        <v>125</v>
      </c>
      <c r="B37" s="4"/>
      <c r="C37" s="6" t="s">
        <v>126</v>
      </c>
      <c r="D37" s="7">
        <v>299</v>
      </c>
      <c r="E37" s="6" t="s">
        <v>127</v>
      </c>
      <c r="F37" s="4" t="s">
        <v>20</v>
      </c>
      <c r="G37" s="7">
        <v>13758.96</v>
      </c>
      <c r="H37" s="8">
        <v>13752.16</v>
      </c>
      <c r="I37" s="8">
        <v>14523.45</v>
      </c>
      <c r="J37" s="18">
        <f t="shared" si="0"/>
        <v>42034.57</v>
      </c>
      <c r="K37" s="19">
        <f t="shared" si="1"/>
        <v>4835.83548672566</v>
      </c>
      <c r="L37" s="19">
        <f t="shared" si="2"/>
        <v>483.583548672567</v>
      </c>
      <c r="M37" s="18">
        <f t="shared" si="3"/>
        <v>6279</v>
      </c>
      <c r="N37" s="18">
        <v>1983.17</v>
      </c>
      <c r="O37" s="19">
        <f t="shared" si="4"/>
        <v>28452.9809646018</v>
      </c>
      <c r="P37" s="21"/>
    </row>
    <row r="38" ht="36" spans="1:16">
      <c r="A38" s="4" t="s">
        <v>128</v>
      </c>
      <c r="B38" s="4"/>
      <c r="C38" s="6" t="s">
        <v>129</v>
      </c>
      <c r="D38" s="7">
        <v>214.5</v>
      </c>
      <c r="E38" s="6" t="s">
        <v>130</v>
      </c>
      <c r="F38" s="4" t="s">
        <v>20</v>
      </c>
      <c r="G38" s="7">
        <v>9826.53</v>
      </c>
      <c r="H38" s="8">
        <v>9623.22</v>
      </c>
      <c r="I38" s="8">
        <v>10501.09</v>
      </c>
      <c r="J38" s="18">
        <f t="shared" si="0"/>
        <v>29950.84</v>
      </c>
      <c r="K38" s="19">
        <f t="shared" si="1"/>
        <v>3445.67185840708</v>
      </c>
      <c r="L38" s="19">
        <f t="shared" si="2"/>
        <v>344.567185840708</v>
      </c>
      <c r="M38" s="18">
        <f t="shared" si="3"/>
        <v>4504.5</v>
      </c>
      <c r="N38" s="18">
        <v>1983.17</v>
      </c>
      <c r="O38" s="19">
        <f t="shared" si="4"/>
        <v>19672.9309557522</v>
      </c>
      <c r="P38" s="22"/>
    </row>
    <row r="39" ht="36" spans="1:16">
      <c r="A39" s="4" t="s">
        <v>131</v>
      </c>
      <c r="B39" s="4" t="s">
        <v>132</v>
      </c>
      <c r="C39" s="6" t="s">
        <v>133</v>
      </c>
      <c r="D39" s="7">
        <v>299</v>
      </c>
      <c r="E39" s="6" t="s">
        <v>134</v>
      </c>
      <c r="F39" s="4" t="s">
        <v>20</v>
      </c>
      <c r="G39" s="7">
        <v>12311.98</v>
      </c>
      <c r="H39" s="8">
        <v>12223.55</v>
      </c>
      <c r="I39" s="8">
        <v>11370.63</v>
      </c>
      <c r="J39" s="18">
        <f t="shared" si="0"/>
        <v>35906.16</v>
      </c>
      <c r="K39" s="19">
        <f t="shared" si="1"/>
        <v>4130.79716814159</v>
      </c>
      <c r="L39" s="19">
        <f t="shared" si="2"/>
        <v>413.079716814159</v>
      </c>
      <c r="M39" s="18">
        <f t="shared" si="3"/>
        <v>6279</v>
      </c>
      <c r="N39" s="18">
        <v>1983.17</v>
      </c>
      <c r="O39" s="19">
        <f t="shared" si="4"/>
        <v>23100.1131150442</v>
      </c>
      <c r="P39" s="20">
        <f>O39+O40</f>
        <v>46245.2730884956</v>
      </c>
    </row>
    <row r="40" ht="36" spans="1:16">
      <c r="A40" s="4" t="s">
        <v>135</v>
      </c>
      <c r="B40" s="4"/>
      <c r="C40" s="6" t="s">
        <v>136</v>
      </c>
      <c r="D40" s="7">
        <v>305.5</v>
      </c>
      <c r="E40" s="6" t="s">
        <v>137</v>
      </c>
      <c r="F40" s="4" t="s">
        <v>20</v>
      </c>
      <c r="G40" s="7">
        <v>12473.72</v>
      </c>
      <c r="H40" s="8">
        <v>12155.91</v>
      </c>
      <c r="I40" s="8">
        <v>11484.38</v>
      </c>
      <c r="J40" s="18">
        <f t="shared" si="0"/>
        <v>36114.01</v>
      </c>
      <c r="K40" s="19">
        <f t="shared" si="1"/>
        <v>4154.70911504425</v>
      </c>
      <c r="L40" s="19">
        <f t="shared" si="2"/>
        <v>415.470911504425</v>
      </c>
      <c r="M40" s="18">
        <f t="shared" si="3"/>
        <v>6415.5</v>
      </c>
      <c r="N40" s="18">
        <v>1983.17</v>
      </c>
      <c r="O40" s="19">
        <f t="shared" si="4"/>
        <v>23145.1599734513</v>
      </c>
      <c r="P40" s="22"/>
    </row>
    <row r="41" ht="14.25" spans="1:16">
      <c r="A41" s="11"/>
      <c r="B41" s="11"/>
      <c r="C41" s="11"/>
      <c r="D41" s="11"/>
      <c r="E41" s="11"/>
      <c r="F41" s="12"/>
      <c r="G41" s="7">
        <v>402330.83</v>
      </c>
      <c r="H41" s="7">
        <v>396197.9</v>
      </c>
      <c r="I41" s="7">
        <v>395201.75</v>
      </c>
      <c r="J41" s="7">
        <v>1193730.48</v>
      </c>
      <c r="K41" s="7">
        <v>137331.81</v>
      </c>
      <c r="L41" s="7">
        <v>13733.2</v>
      </c>
      <c r="M41" s="7">
        <v>201663</v>
      </c>
      <c r="N41" s="7">
        <v>73377.36</v>
      </c>
      <c r="O41" s="24">
        <v>767625.11</v>
      </c>
      <c r="P41" s="24"/>
    </row>
  </sheetData>
  <mergeCells count="23">
    <mergeCell ref="A1:O1"/>
    <mergeCell ref="A2:H2"/>
    <mergeCell ref="N2:O2"/>
    <mergeCell ref="B4:B8"/>
    <mergeCell ref="B9:B12"/>
    <mergeCell ref="B13:B15"/>
    <mergeCell ref="B16:B18"/>
    <mergeCell ref="B19:B20"/>
    <mergeCell ref="B21:B25"/>
    <mergeCell ref="B26:B29"/>
    <mergeCell ref="B30:B34"/>
    <mergeCell ref="B36:B38"/>
    <mergeCell ref="B39:B40"/>
    <mergeCell ref="P4:P8"/>
    <mergeCell ref="P9:P12"/>
    <mergeCell ref="P13:P15"/>
    <mergeCell ref="P16:P18"/>
    <mergeCell ref="P19:P20"/>
    <mergeCell ref="P21:P25"/>
    <mergeCell ref="P26:P29"/>
    <mergeCell ref="P30:P34"/>
    <mergeCell ref="P36:P38"/>
    <mergeCell ref="P39:P4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</dc:creator>
  <cp:lastModifiedBy>2cy.</cp:lastModifiedBy>
  <dcterms:created xsi:type="dcterms:W3CDTF">2023-10-24T08:28:08Z</dcterms:created>
  <dcterms:modified xsi:type="dcterms:W3CDTF">2023-10-24T08:28:37Z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E0187EB43E4A46D2B56807193BCCA8EB_11</vt:lpwstr>
  </property>
  <property fmtid="{D5CDD505-2E9C-101B-9397-08002B2CF9AE}" pid="3" name="KSOProductBuildVer">
    <vt:lpwstr>2052-12.1.0.15712</vt:lpwstr>
  </property>
</Properties>
</file>